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<sst xmlns="http://schemas.openxmlformats.org/spreadsheetml/2006/main" count="183" uniqueCount="122">
  <si>
    <t>Numer inwentarzowy</t>
  </si>
  <si>
    <t>Nazwa</t>
  </si>
  <si>
    <t>Dział</t>
  </si>
  <si>
    <t>101/000600</t>
  </si>
  <si>
    <t>101/002591</t>
  </si>
  <si>
    <t>BUD.SWC MARKA 52</t>
  </si>
  <si>
    <t>101/003670</t>
  </si>
  <si>
    <t>101/004590</t>
  </si>
  <si>
    <t>BUD.SWC WT4 BERENIKI 25</t>
  </si>
  <si>
    <t>101/004600</t>
  </si>
  <si>
    <t>101/004610</t>
  </si>
  <si>
    <t>101/004620</t>
  </si>
  <si>
    <t>101/005650</t>
  </si>
  <si>
    <t>101/005660</t>
  </si>
  <si>
    <t>101/005670</t>
  </si>
  <si>
    <t>101/006170</t>
  </si>
  <si>
    <t>101/006580</t>
  </si>
  <si>
    <t>101/007720</t>
  </si>
  <si>
    <t>101/008220</t>
  </si>
  <si>
    <t>101/008400</t>
  </si>
  <si>
    <t>BUD.SWC TOSZECKA 96 b</t>
  </si>
  <si>
    <t>101/009050</t>
  </si>
  <si>
    <t>101/009530</t>
  </si>
  <si>
    <t>101/010970</t>
  </si>
  <si>
    <t>101/012660</t>
  </si>
  <si>
    <t>101/017060</t>
  </si>
  <si>
    <t>101/017100</t>
  </si>
  <si>
    <t>101/033700</t>
  </si>
  <si>
    <t>1979-01-01</t>
  </si>
  <si>
    <t>1985-01-01</t>
  </si>
  <si>
    <t>1986-01-01</t>
  </si>
  <si>
    <t>1988-01-01</t>
  </si>
  <si>
    <t>1982-01-01</t>
  </si>
  <si>
    <t>1989-01-01</t>
  </si>
  <si>
    <t>1989-12-31</t>
  </si>
  <si>
    <t>1990-01-31</t>
  </si>
  <si>
    <t>1991-01-30</t>
  </si>
  <si>
    <t>1991-07-30</t>
  </si>
  <si>
    <t>1993-07-20</t>
  </si>
  <si>
    <t>1994-12-30</t>
  </si>
  <si>
    <t>1995-08-30</t>
  </si>
  <si>
    <t>1995-09-28</t>
  </si>
  <si>
    <t>2006-05-25</t>
  </si>
  <si>
    <t>Data nabycia</t>
  </si>
  <si>
    <t>Wartość brutto</t>
  </si>
  <si>
    <t>Wartość netto</t>
  </si>
  <si>
    <t>Lp.</t>
  </si>
  <si>
    <t>BUD.SWC SPÓŁDZIELCZA 27A</t>
  </si>
  <si>
    <t>BUD.SWC WT3 KOPERNIKA 39 b</t>
  </si>
  <si>
    <t>BUD.SWC WT2 ANDROMEDY 2 B</t>
  </si>
  <si>
    <t>BUD.SWC WT1 WIELKIEJ NIEDŹWIEDZICY 1</t>
  </si>
  <si>
    <t>BUD.SWC WT-6 KOPERNIKA JOWISZA 4 a</t>
  </si>
  <si>
    <t>BUD.SWC WT-1 OBROŃCÓW POKOJU 50</t>
  </si>
  <si>
    <t>BUD.WYM.WT1 KOSMONAUTÓW II UL.PIASKOWA 5</t>
  </si>
  <si>
    <t>Ogólna charakterystyka</t>
  </si>
  <si>
    <t>BUD.SWC ŻWIRKI I WIGURY 87 b</t>
  </si>
  <si>
    <t>BUD.SWC SIKORNIK UL.CZAPLI 69 a</t>
  </si>
  <si>
    <t>konstrukcja nośna budynku ze stali, ściany zewnętrzne i wewnętrzne z gazobetonu, pokrycie dachu z papy</t>
  </si>
  <si>
    <t>BUD.STAC.POMIAR.SR2 JASNA 7</t>
  </si>
  <si>
    <t xml:space="preserve">ZC-4 </t>
  </si>
  <si>
    <t>ZC-4</t>
  </si>
  <si>
    <t>BUD.SWC WT-2 OBROŃCÓW POKOJU UL.PADEREWSKIEGO 116</t>
  </si>
  <si>
    <t>BUD.WT1 MILLENIUM II (ul. Sikory 2)</t>
  </si>
  <si>
    <t>konstrukcja nośna budynku ze stali, ściany zewnętrzne i wewnętrzne z PGS, pokrycie dachu z papy, instalacja wod-kan i c.o.</t>
  </si>
  <si>
    <t>budynek wolnostojący, parterowy, wykonany metodą tradycyjną, konstrukcja nośna budynku z żelbetu, ściany zewnetrzne i wewnętrzne z SUPOREXU, pokrycie dachu z papy, instalacja wod-kan i c.o.</t>
  </si>
  <si>
    <t>konstrukcja nośna budynku ze stali, ściany zewnętrzne i wewnętrzne z gazobetonu, pokrycie dachu z papy, instalacja wod-kan i c.o.</t>
  </si>
  <si>
    <t>konstrukcja nośna budynku z żelbetu i  stali, ściany zewnętrzne i wewnętrzne z gazobetonu, pokrycie dachu z papy, instalacja wod-kan i c.o.</t>
  </si>
  <si>
    <t>konstrukcja nośna budynku ze stali, ściany zewnętrzne i wewnętrzne z pustaków PGS, pokrycie dachu z papy, instalacja wod-kan i c.o.</t>
  </si>
  <si>
    <t>konstrukcja nośna budynku ze stali, ściany zewnętrzne i wewnętrzne z gazobetonu, pokrycie dachu z papy, brak instalacji wod-kan i c.o.</t>
  </si>
  <si>
    <t>konstrukcja nośna budynku z betonu, żelbetonu, stali, pustaków, ściany zewnętrzne i wewnętrzne z żelbetonu, pustaków i stali, pokrycie dachu z papy, instalacja wod-kan i c.o.</t>
  </si>
  <si>
    <t>konstrukcja nośna budynku z żelbetonu i bloczków, ściany zewnętrzne i wewnętrzne z żelbetu i bloczków, pokrycie dachu z papy, instalacja wod-kan i c.o.</t>
  </si>
  <si>
    <t>Pow. użytkowa [m2]</t>
  </si>
  <si>
    <t>Tabela 2</t>
  </si>
  <si>
    <t>Tabela 3</t>
  </si>
  <si>
    <t>konstrukcja nośna budynku, ściany zewnętrzne i wewnętrzne z cegły, pokrycie dachu z papy, instalacja wod-kan, brak instalacji c.o.</t>
  </si>
  <si>
    <t xml:space="preserve">konstrukcja nośna budynku z żelbetonu i bloczków, ściany zewnętrzne i wewnętrzne z żelbetu i bloczków, pokrycie dachu z papy, instalacja wod-kan, brak instalacji c.o. </t>
  </si>
  <si>
    <t xml:space="preserve">konstrukcja nośna budynku z żelbetonu i cegły, ściany zewnętrzne i wewnętrzne z żelbetu i cegły, pokrycie dachu z papy, instalacja wod-kan, brak instalacji c.o. </t>
  </si>
  <si>
    <t xml:space="preserve">konstrukcja nośna budynku z betonu i żelbetonu i bloczków, ściany zewnętrzne i wewnętrzne z żelbetu i betonu, pokrycie dachu z papy, instalacja wod-kan, brak instalacji c.o. </t>
  </si>
  <si>
    <t xml:space="preserve">konstrukcja nośna budynku z żelbetonu, ściany zewnętrzne i wewnętrzne z cegły, pokrycie dachu z papy, instalacja wod-kan, brak instalacji c.o. </t>
  </si>
  <si>
    <t>101/037690</t>
  </si>
  <si>
    <t>ZC-1</t>
  </si>
  <si>
    <t>BUD.STACJI SORBENTU WR-25</t>
  </si>
  <si>
    <t>101/037700</t>
  </si>
  <si>
    <t>BUD.ZBIORNIKA RETENCYJNEGO</t>
  </si>
  <si>
    <t>101/001410</t>
  </si>
  <si>
    <t>BUD.ROZDZIELNI ELEKTROFILTRA</t>
  </si>
  <si>
    <t>101/008830</t>
  </si>
  <si>
    <t>BUD.KOLEKTOR.KRÓLEWSKIEJ TAMY 135</t>
  </si>
  <si>
    <t>104/000220</t>
  </si>
  <si>
    <t>POMPOWNIA WODY ŚCIEKOWEJ OCZYSZCZALNIA</t>
  </si>
  <si>
    <t>104/001450</t>
  </si>
  <si>
    <t>ZBIORNIK ODMULACZA KOTŁ.WP-70</t>
  </si>
  <si>
    <t>104/001650</t>
  </si>
  <si>
    <t>ZBIORNIK ŚCIEKÓW ZASOLONYCH</t>
  </si>
  <si>
    <t>104/001850</t>
  </si>
  <si>
    <t>ZBIORNIK ŻUŻLA I POPIOŁU</t>
  </si>
  <si>
    <t>104/004230</t>
  </si>
  <si>
    <t>ZBIORNIK WODY ZMIĘKCZONEJ</t>
  </si>
  <si>
    <t>104/004270</t>
  </si>
  <si>
    <t>ZBIORNIK WODY SUROWEJ</t>
  </si>
  <si>
    <t>104/004460</t>
  </si>
  <si>
    <t>ZBIORNIK OLEJU V50 Z WĘŻOWNICAMI</t>
  </si>
  <si>
    <t>Nr pozycji w tabeli nr 2 operatu</t>
  </si>
  <si>
    <t>zbiornik podziemny przelewów i spustów</t>
  </si>
  <si>
    <t>Wykaz budowli ujętych w operacie szacunkowym Ciepłowni przy ul. Królewskiej Tamy 135 w tabeli nr 2 na str.9 - 11</t>
  </si>
  <si>
    <t>Wykaz budynków ujętych w operacie szacunkowym Ciepłowni przy ul. Królewskiej Tamy 135 w tabeli nr 2 na str. 9 - 11</t>
  </si>
  <si>
    <t xml:space="preserve">stosunek wartości  księgowej  do odtworzeniowej </t>
  </si>
  <si>
    <t>do dopłaty  według stawki 0,05%</t>
  </si>
  <si>
    <t>Zał. 1b</t>
  </si>
  <si>
    <t>różnica pomiędzy wartością księgową, a odtworzeniową</t>
  </si>
  <si>
    <t>Razem</t>
  </si>
  <si>
    <t>wartość odtworzeniowa  przyjęta do ubezpieczenia</t>
  </si>
  <si>
    <t>Koszt odtworz.    1 m2</t>
  </si>
  <si>
    <t>BUD.SWC KILIŃSKIEGO UL.JASIŃSKIEGO 6 a (część budynku)</t>
  </si>
  <si>
    <t>BUD.SWC ŻWIRKI I WIGURY 66-68 (pomieszczenie)</t>
  </si>
  <si>
    <t>BUD.SWC UL.ZIMORODKA 7 a                           (część budynku)</t>
  </si>
  <si>
    <t>BUD.SWC WROCŁAWSKA 20c                           (dawn. MIKOŁOWSKA 20), (pomieszczenie)</t>
  </si>
  <si>
    <t>BUD.SWC W-2 GWARDII LUDOWEJ                    ul. Armii Ludowej 3 a</t>
  </si>
  <si>
    <t>BUD.SWC W-3 GWARDII LUDOWEJ                    ul. Kozielska 59 b</t>
  </si>
  <si>
    <t>BUD.SWC W-1 GWARDII LUDOWEJ                    ul. Czwartaków</t>
  </si>
  <si>
    <t>Wykaz budynków zlokalizowanych na terenie Gliwic poza Ciepłownią i Bazą na dzień 31.03.2019 (przyjęte do ubezpieczenia wg wartości odtworzeniowej)</t>
  </si>
  <si>
    <t>wartość odtworzeniowa obliczona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</si>
</sst>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#####\ ###\ ##0.00;\-######\ ###\ ##0.00;\ "/>
    <numFmt numFmtId="173" formatCode="0.00_ ;\-0.00\ "/>
    <numFmt numFmtId="174" formatCode="#,##0.00\ &quot;zł&quot;"/>
  </numFmts>
  <fonts count="48">
    <font>
      <sz val="10"/>
      <name val="Tahoma"/>
      <family val="0"/>
    </font>
    <font>
      <sz val="7"/>
      <color indexed="22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72" fontId="3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14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/>
    </xf>
    <xf numFmtId="172" fontId="12" fillId="31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right"/>
    </xf>
    <xf numFmtId="10" fontId="12" fillId="0" borderId="13" xfId="0" applyNumberFormat="1" applyFont="1" applyBorder="1" applyAlignment="1">
      <alignment/>
    </xf>
    <xf numFmtId="174" fontId="12" fillId="0" borderId="13" xfId="0" applyNumberFormat="1" applyFont="1" applyBorder="1" applyAlignment="1">
      <alignment/>
    </xf>
    <xf numFmtId="172" fontId="12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4" fontId="7" fillId="31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172" fontId="3" fillId="0" borderId="18" xfId="0" applyNumberFormat="1" applyFont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0" fontId="12" fillId="0" borderId="18" xfId="0" applyNumberFormat="1" applyFont="1" applyBorder="1" applyAlignment="1">
      <alignment/>
    </xf>
    <xf numFmtId="174" fontId="12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0" fontId="3" fillId="31" borderId="12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25" sqref="P25"/>
    </sheetView>
  </sheetViews>
  <sheetFormatPr defaultColWidth="9.140625" defaultRowHeight="12.75"/>
  <cols>
    <col min="1" max="1" width="3.7109375" style="2" customWidth="1"/>
    <col min="2" max="2" width="10.8515625" style="0" customWidth="1"/>
    <col min="3" max="3" width="33.140625" style="0" customWidth="1"/>
    <col min="4" max="4" width="5.28125" style="2" customWidth="1"/>
    <col min="5" max="5" width="13.28125" style="2" customWidth="1"/>
    <col min="6" max="6" width="10.8515625" style="0" customWidth="1"/>
    <col min="7" max="7" width="9.421875" style="0" customWidth="1"/>
    <col min="8" max="8" width="8.28125" style="0" customWidth="1"/>
    <col min="9" max="9" width="41.57421875" style="0" customWidth="1"/>
    <col min="10" max="10" width="7.8515625" style="0" customWidth="1"/>
    <col min="11" max="11" width="11.7109375" style="0" customWidth="1"/>
    <col min="12" max="12" width="11.8515625" style="0" customWidth="1"/>
    <col min="13" max="13" width="13.00390625" style="0" hidden="1" customWidth="1"/>
    <col min="14" max="14" width="0" style="0" hidden="1" customWidth="1"/>
    <col min="15" max="15" width="9.140625" style="0" hidden="1" customWidth="1"/>
    <col min="16" max="16" width="13.140625" style="0" customWidth="1"/>
  </cols>
  <sheetData>
    <row r="1" ht="14.25" customHeight="1">
      <c r="P1" s="71" t="s">
        <v>108</v>
      </c>
    </row>
    <row r="2" spans="2:15" ht="13.5" customHeight="1">
      <c r="B2" s="36"/>
      <c r="C2" s="1"/>
      <c r="O2" s="51"/>
    </row>
    <row r="3" spans="1:2" ht="15">
      <c r="A3" s="17"/>
      <c r="B3" s="19" t="s">
        <v>120</v>
      </c>
    </row>
    <row r="4" spans="1:15" ht="53.25" customHeight="1">
      <c r="A4" s="7" t="s">
        <v>46</v>
      </c>
      <c r="B4" s="8" t="s">
        <v>0</v>
      </c>
      <c r="C4" s="8" t="s">
        <v>1</v>
      </c>
      <c r="D4" s="8" t="s">
        <v>2</v>
      </c>
      <c r="E4" s="8" t="s">
        <v>43</v>
      </c>
      <c r="F4" s="8" t="s">
        <v>44</v>
      </c>
      <c r="G4" s="8" t="s">
        <v>45</v>
      </c>
      <c r="H4" s="8" t="s">
        <v>71</v>
      </c>
      <c r="I4" s="52" t="s">
        <v>54</v>
      </c>
      <c r="J4" s="8" t="s">
        <v>112</v>
      </c>
      <c r="K4" s="8" t="s">
        <v>121</v>
      </c>
      <c r="L4" s="76" t="s">
        <v>111</v>
      </c>
      <c r="M4" s="73" t="s">
        <v>109</v>
      </c>
      <c r="N4" s="53" t="s">
        <v>106</v>
      </c>
      <c r="O4" s="53" t="s">
        <v>107</v>
      </c>
    </row>
    <row r="5" spans="1:15" ht="45" customHeight="1">
      <c r="A5" s="18">
        <v>1</v>
      </c>
      <c r="B5" s="10" t="s">
        <v>3</v>
      </c>
      <c r="C5" s="11" t="s">
        <v>47</v>
      </c>
      <c r="D5" s="15" t="s">
        <v>59</v>
      </c>
      <c r="E5" s="38">
        <v>27030</v>
      </c>
      <c r="F5" s="12">
        <v>128083.98</v>
      </c>
      <c r="G5" s="12">
        <v>5787.38</v>
      </c>
      <c r="H5" s="12">
        <v>314.1</v>
      </c>
      <c r="I5" s="79" t="s">
        <v>69</v>
      </c>
      <c r="J5" s="54">
        <v>2500</v>
      </c>
      <c r="K5" s="54">
        <f>H5*J5</f>
        <v>785250</v>
      </c>
      <c r="L5" s="77">
        <v>780000</v>
      </c>
      <c r="M5" s="74">
        <f>L5-F5</f>
        <v>651916.02</v>
      </c>
      <c r="N5" s="55">
        <f>F5/L5</f>
        <v>0.16421023076923077</v>
      </c>
      <c r="O5" s="56">
        <f>M5*0.05%</f>
        <v>325.95801</v>
      </c>
    </row>
    <row r="6" spans="1:15" ht="45" customHeight="1">
      <c r="A6" s="18">
        <f>A5+1</f>
        <v>2</v>
      </c>
      <c r="B6" s="10" t="s">
        <v>4</v>
      </c>
      <c r="C6" s="11" t="s">
        <v>5</v>
      </c>
      <c r="D6" s="15" t="s">
        <v>59</v>
      </c>
      <c r="E6" s="15" t="s">
        <v>28</v>
      </c>
      <c r="F6" s="12">
        <v>59874.04</v>
      </c>
      <c r="G6" s="12">
        <v>13192.4</v>
      </c>
      <c r="H6" s="12">
        <v>82.81</v>
      </c>
      <c r="I6" s="79" t="s">
        <v>69</v>
      </c>
      <c r="J6" s="54">
        <v>2500</v>
      </c>
      <c r="K6" s="54">
        <f>H6*J6</f>
        <v>207025</v>
      </c>
      <c r="L6" s="77">
        <v>200000</v>
      </c>
      <c r="M6" s="74">
        <f>L6-F6</f>
        <v>140125.96</v>
      </c>
      <c r="N6" s="55">
        <f>F6/L6</f>
        <v>0.29937020000000003</v>
      </c>
      <c r="O6" s="56">
        <f>M6*0.05%</f>
        <v>70.06298</v>
      </c>
    </row>
    <row r="7" spans="1:15" ht="45" customHeight="1">
      <c r="A7" s="18">
        <f aca="true" t="shared" si="0" ref="A7:A26">A6+1</f>
        <v>3</v>
      </c>
      <c r="B7" s="10" t="s">
        <v>6</v>
      </c>
      <c r="C7" s="11" t="s">
        <v>55</v>
      </c>
      <c r="D7" s="15" t="s">
        <v>59</v>
      </c>
      <c r="E7" s="15" t="s">
        <v>29</v>
      </c>
      <c r="F7" s="12">
        <v>66012.91</v>
      </c>
      <c r="G7" s="12">
        <v>23252.9</v>
      </c>
      <c r="H7" s="12">
        <v>268.26</v>
      </c>
      <c r="I7" s="79" t="s">
        <v>70</v>
      </c>
      <c r="J7" s="54">
        <v>2500</v>
      </c>
      <c r="K7" s="54">
        <f>H7*J7</f>
        <v>670650</v>
      </c>
      <c r="L7" s="77">
        <v>670000</v>
      </c>
      <c r="M7" s="74">
        <f>L7-F7</f>
        <v>603987.09</v>
      </c>
      <c r="N7" s="55">
        <f>F7/L7</f>
        <v>0.09852673134328359</v>
      </c>
      <c r="O7" s="56">
        <f>M7*0.05%</f>
        <v>301.993545</v>
      </c>
    </row>
    <row r="8" spans="1:15" ht="45" customHeight="1">
      <c r="A8" s="18">
        <f t="shared" si="0"/>
        <v>4</v>
      </c>
      <c r="B8" s="10" t="s">
        <v>7</v>
      </c>
      <c r="C8" s="11" t="s">
        <v>8</v>
      </c>
      <c r="D8" s="15" t="s">
        <v>59</v>
      </c>
      <c r="E8" s="15" t="s">
        <v>31</v>
      </c>
      <c r="F8" s="12">
        <v>39944.57</v>
      </c>
      <c r="G8" s="12"/>
      <c r="H8" s="12">
        <v>613.23</v>
      </c>
      <c r="I8" s="79" t="s">
        <v>63</v>
      </c>
      <c r="J8" s="54">
        <v>2500</v>
      </c>
      <c r="K8" s="54">
        <f aca="true" t="shared" si="1" ref="K8:K25">H8*J8</f>
        <v>1533075</v>
      </c>
      <c r="L8" s="77">
        <v>1530000</v>
      </c>
      <c r="M8" s="74">
        <f aca="true" t="shared" si="2" ref="M8:M25">L8-F8</f>
        <v>1490055.43</v>
      </c>
      <c r="N8" s="55">
        <f aca="true" t="shared" si="3" ref="N8:N25">F8/L8</f>
        <v>0.026107562091503268</v>
      </c>
      <c r="O8" s="56">
        <f aca="true" t="shared" si="4" ref="O8:O25">M8*0.05%</f>
        <v>745.027715</v>
      </c>
    </row>
    <row r="9" spans="1:15" ht="45" customHeight="1">
      <c r="A9" s="18">
        <f t="shared" si="0"/>
        <v>5</v>
      </c>
      <c r="B9" s="10" t="s">
        <v>9</v>
      </c>
      <c r="C9" s="11" t="s">
        <v>48</v>
      </c>
      <c r="D9" s="15" t="s">
        <v>59</v>
      </c>
      <c r="E9" s="15" t="s">
        <v>30</v>
      </c>
      <c r="F9" s="12">
        <v>45637.59</v>
      </c>
      <c r="G9" s="12"/>
      <c r="H9" s="12">
        <v>614.7</v>
      </c>
      <c r="I9" s="79" t="s">
        <v>63</v>
      </c>
      <c r="J9" s="54">
        <v>2500</v>
      </c>
      <c r="K9" s="54">
        <f t="shared" si="1"/>
        <v>1536750</v>
      </c>
      <c r="L9" s="77">
        <v>1530000</v>
      </c>
      <c r="M9" s="74">
        <f t="shared" si="2"/>
        <v>1484362.41</v>
      </c>
      <c r="N9" s="55">
        <f t="shared" si="3"/>
        <v>0.02982849019607843</v>
      </c>
      <c r="O9" s="56">
        <f t="shared" si="4"/>
        <v>742.181205</v>
      </c>
    </row>
    <row r="10" spans="1:15" ht="45" customHeight="1">
      <c r="A10" s="18">
        <f t="shared" si="0"/>
        <v>6</v>
      </c>
      <c r="B10" s="10" t="s">
        <v>10</v>
      </c>
      <c r="C10" s="11" t="s">
        <v>49</v>
      </c>
      <c r="D10" s="15" t="s">
        <v>59</v>
      </c>
      <c r="E10" s="15" t="s">
        <v>30</v>
      </c>
      <c r="F10" s="12">
        <v>38471.94</v>
      </c>
      <c r="G10" s="12"/>
      <c r="H10" s="12">
        <v>613.74</v>
      </c>
      <c r="I10" s="79" t="s">
        <v>63</v>
      </c>
      <c r="J10" s="54">
        <v>2500</v>
      </c>
      <c r="K10" s="54">
        <f t="shared" si="1"/>
        <v>1534350</v>
      </c>
      <c r="L10" s="77">
        <v>1530000</v>
      </c>
      <c r="M10" s="74">
        <f t="shared" si="2"/>
        <v>1491528.06</v>
      </c>
      <c r="N10" s="55">
        <f t="shared" si="3"/>
        <v>0.025145058823529413</v>
      </c>
      <c r="O10" s="56">
        <f t="shared" si="4"/>
        <v>745.76403</v>
      </c>
    </row>
    <row r="11" spans="1:15" ht="45" customHeight="1">
      <c r="A11" s="18">
        <f t="shared" si="0"/>
        <v>7</v>
      </c>
      <c r="B11" s="10" t="s">
        <v>11</v>
      </c>
      <c r="C11" s="11" t="s">
        <v>50</v>
      </c>
      <c r="D11" s="15" t="s">
        <v>59</v>
      </c>
      <c r="E11" s="15" t="s">
        <v>31</v>
      </c>
      <c r="F11" s="12">
        <v>36496.44</v>
      </c>
      <c r="G11" s="12"/>
      <c r="H11" s="12">
        <v>614.94</v>
      </c>
      <c r="I11" s="79" t="s">
        <v>63</v>
      </c>
      <c r="J11" s="54">
        <v>2500</v>
      </c>
      <c r="K11" s="54">
        <f t="shared" si="1"/>
        <v>1537350.0000000002</v>
      </c>
      <c r="L11" s="77">
        <v>1530000</v>
      </c>
      <c r="M11" s="74">
        <f t="shared" si="2"/>
        <v>1493503.56</v>
      </c>
      <c r="N11" s="55">
        <f t="shared" si="3"/>
        <v>0.02385388235294118</v>
      </c>
      <c r="O11" s="56">
        <f t="shared" si="4"/>
        <v>746.75178</v>
      </c>
    </row>
    <row r="12" spans="1:15" ht="45" customHeight="1">
      <c r="A12" s="18">
        <f t="shared" si="0"/>
        <v>8</v>
      </c>
      <c r="B12" s="10" t="s">
        <v>12</v>
      </c>
      <c r="C12" s="11" t="s">
        <v>117</v>
      </c>
      <c r="D12" s="15" t="s">
        <v>59</v>
      </c>
      <c r="E12" s="15" t="s">
        <v>32</v>
      </c>
      <c r="F12" s="12">
        <v>119628.65</v>
      </c>
      <c r="G12" s="12">
        <v>26711.73</v>
      </c>
      <c r="H12" s="12">
        <v>397.29</v>
      </c>
      <c r="I12" s="79" t="s">
        <v>57</v>
      </c>
      <c r="J12" s="54">
        <v>2500</v>
      </c>
      <c r="K12" s="54">
        <f t="shared" si="1"/>
        <v>993225</v>
      </c>
      <c r="L12" s="77">
        <v>990000</v>
      </c>
      <c r="M12" s="74">
        <f t="shared" si="2"/>
        <v>870371.35</v>
      </c>
      <c r="N12" s="55">
        <f t="shared" si="3"/>
        <v>0.1208370202020202</v>
      </c>
      <c r="O12" s="56">
        <f t="shared" si="4"/>
        <v>435.185675</v>
      </c>
    </row>
    <row r="13" spans="1:15" ht="45" customHeight="1">
      <c r="A13" s="18">
        <f t="shared" si="0"/>
        <v>9</v>
      </c>
      <c r="B13" s="10" t="s">
        <v>13</v>
      </c>
      <c r="C13" s="11" t="s">
        <v>118</v>
      </c>
      <c r="D13" s="15" t="s">
        <v>59</v>
      </c>
      <c r="E13" s="15" t="s">
        <v>32</v>
      </c>
      <c r="F13" s="12">
        <v>115581.46</v>
      </c>
      <c r="G13" s="12">
        <v>25749.91</v>
      </c>
      <c r="H13" s="12">
        <v>394.86</v>
      </c>
      <c r="I13" s="79" t="s">
        <v>66</v>
      </c>
      <c r="J13" s="54">
        <v>2500</v>
      </c>
      <c r="K13" s="54">
        <f t="shared" si="1"/>
        <v>987150</v>
      </c>
      <c r="L13" s="77">
        <v>980000</v>
      </c>
      <c r="M13" s="74">
        <f t="shared" si="2"/>
        <v>864418.54</v>
      </c>
      <c r="N13" s="55">
        <f t="shared" si="3"/>
        <v>0.11794026530612245</v>
      </c>
      <c r="O13" s="56">
        <f t="shared" si="4"/>
        <v>432.20927</v>
      </c>
    </row>
    <row r="14" spans="1:15" ht="45" customHeight="1">
      <c r="A14" s="18">
        <f t="shared" si="0"/>
        <v>10</v>
      </c>
      <c r="B14" s="10" t="s">
        <v>14</v>
      </c>
      <c r="C14" s="11" t="s">
        <v>119</v>
      </c>
      <c r="D14" s="15" t="s">
        <v>59</v>
      </c>
      <c r="E14" s="15" t="s">
        <v>32</v>
      </c>
      <c r="F14" s="12">
        <v>173726.95</v>
      </c>
      <c r="G14" s="12">
        <v>38791.84</v>
      </c>
      <c r="H14" s="12">
        <v>395.25</v>
      </c>
      <c r="I14" s="79" t="s">
        <v>65</v>
      </c>
      <c r="J14" s="54">
        <v>2500</v>
      </c>
      <c r="K14" s="54">
        <f t="shared" si="1"/>
        <v>988125</v>
      </c>
      <c r="L14" s="77">
        <v>980000</v>
      </c>
      <c r="M14" s="74">
        <f t="shared" si="2"/>
        <v>806273.05</v>
      </c>
      <c r="N14" s="55">
        <f t="shared" si="3"/>
        <v>0.17727239795918368</v>
      </c>
      <c r="O14" s="56">
        <f t="shared" si="4"/>
        <v>403.136525</v>
      </c>
    </row>
    <row r="15" spans="1:15" ht="45" customHeight="1">
      <c r="A15" s="18">
        <f t="shared" si="0"/>
        <v>11</v>
      </c>
      <c r="B15" s="10" t="s">
        <v>15</v>
      </c>
      <c r="C15" s="11" t="s">
        <v>56</v>
      </c>
      <c r="D15" s="15" t="s">
        <v>59</v>
      </c>
      <c r="E15" s="15" t="s">
        <v>31</v>
      </c>
      <c r="F15" s="12">
        <v>17743.82</v>
      </c>
      <c r="G15" s="12">
        <v>5346.22</v>
      </c>
      <c r="H15" s="12">
        <v>49.56</v>
      </c>
      <c r="I15" s="79" t="s">
        <v>74</v>
      </c>
      <c r="J15" s="54">
        <v>2500</v>
      </c>
      <c r="K15" s="54">
        <f t="shared" si="1"/>
        <v>123900</v>
      </c>
      <c r="L15" s="77">
        <v>120000</v>
      </c>
      <c r="M15" s="74">
        <f t="shared" si="2"/>
        <v>102256.18</v>
      </c>
      <c r="N15" s="55">
        <f t="shared" si="3"/>
        <v>0.14786516666666666</v>
      </c>
      <c r="O15" s="56">
        <f t="shared" si="4"/>
        <v>51.12809</v>
      </c>
    </row>
    <row r="16" spans="1:15" ht="45" customHeight="1">
      <c r="A16" s="18">
        <f t="shared" si="0"/>
        <v>12</v>
      </c>
      <c r="B16" s="10" t="s">
        <v>16</v>
      </c>
      <c r="C16" s="11" t="s">
        <v>58</v>
      </c>
      <c r="D16" s="15" t="s">
        <v>59</v>
      </c>
      <c r="E16" s="15" t="s">
        <v>31</v>
      </c>
      <c r="F16" s="12">
        <v>168830.7</v>
      </c>
      <c r="G16" s="12">
        <v>51512.98</v>
      </c>
      <c r="H16" s="12">
        <v>261.67</v>
      </c>
      <c r="I16" s="79" t="s">
        <v>68</v>
      </c>
      <c r="J16" s="54">
        <v>2500</v>
      </c>
      <c r="K16" s="54">
        <f t="shared" si="1"/>
        <v>654175</v>
      </c>
      <c r="L16" s="77">
        <v>650000</v>
      </c>
      <c r="M16" s="74">
        <f t="shared" si="2"/>
        <v>481169.3</v>
      </c>
      <c r="N16" s="55">
        <f t="shared" si="3"/>
        <v>0.25973953846153847</v>
      </c>
      <c r="O16" s="56">
        <f t="shared" si="4"/>
        <v>240.58465</v>
      </c>
    </row>
    <row r="17" spans="1:15" ht="45" customHeight="1">
      <c r="A17" s="18">
        <f t="shared" si="0"/>
        <v>13</v>
      </c>
      <c r="B17" s="10" t="s">
        <v>17</v>
      </c>
      <c r="C17" s="11" t="s">
        <v>51</v>
      </c>
      <c r="D17" s="15" t="s">
        <v>59</v>
      </c>
      <c r="E17" s="15" t="s">
        <v>33</v>
      </c>
      <c r="F17" s="12">
        <v>35030.67</v>
      </c>
      <c r="G17" s="12"/>
      <c r="H17" s="12">
        <v>612.32</v>
      </c>
      <c r="I17" s="79" t="s">
        <v>67</v>
      </c>
      <c r="J17" s="54">
        <v>2500</v>
      </c>
      <c r="K17" s="54">
        <f t="shared" si="1"/>
        <v>1530800.0000000002</v>
      </c>
      <c r="L17" s="77">
        <v>1530000</v>
      </c>
      <c r="M17" s="74">
        <f t="shared" si="2"/>
        <v>1494969.33</v>
      </c>
      <c r="N17" s="55">
        <f t="shared" si="3"/>
        <v>0.02289586274509804</v>
      </c>
      <c r="O17" s="56">
        <f t="shared" si="4"/>
        <v>747.4846650000001</v>
      </c>
    </row>
    <row r="18" spans="1:15" ht="45" customHeight="1">
      <c r="A18" s="18">
        <f t="shared" si="0"/>
        <v>14</v>
      </c>
      <c r="B18" s="10" t="s">
        <v>18</v>
      </c>
      <c r="C18" s="11" t="s">
        <v>52</v>
      </c>
      <c r="D18" s="15" t="s">
        <v>59</v>
      </c>
      <c r="E18" s="15" t="s">
        <v>34</v>
      </c>
      <c r="F18" s="12">
        <v>20939.7</v>
      </c>
      <c r="G18" s="12">
        <v>6709.5</v>
      </c>
      <c r="H18" s="12">
        <v>617.16</v>
      </c>
      <c r="I18" s="79" t="s">
        <v>67</v>
      </c>
      <c r="J18" s="54">
        <v>2500</v>
      </c>
      <c r="K18" s="54">
        <f t="shared" si="1"/>
        <v>1542900</v>
      </c>
      <c r="L18" s="77">
        <v>1540000</v>
      </c>
      <c r="M18" s="74">
        <f t="shared" si="2"/>
        <v>1519060.3</v>
      </c>
      <c r="N18" s="55">
        <f t="shared" si="3"/>
        <v>0.013597207792207792</v>
      </c>
      <c r="O18" s="56">
        <f t="shared" si="4"/>
        <v>759.53015</v>
      </c>
    </row>
    <row r="19" spans="1:15" ht="45" customHeight="1">
      <c r="A19" s="18">
        <f t="shared" si="0"/>
        <v>15</v>
      </c>
      <c r="B19" s="10" t="s">
        <v>19</v>
      </c>
      <c r="C19" s="11" t="s">
        <v>20</v>
      </c>
      <c r="D19" s="15" t="s">
        <v>59</v>
      </c>
      <c r="E19" s="15" t="s">
        <v>35</v>
      </c>
      <c r="F19" s="12">
        <v>11892.39</v>
      </c>
      <c r="G19" s="12">
        <v>3834.67</v>
      </c>
      <c r="H19" s="12">
        <v>110.29</v>
      </c>
      <c r="I19" s="79" t="s">
        <v>63</v>
      </c>
      <c r="J19" s="54">
        <v>2500</v>
      </c>
      <c r="K19" s="54">
        <f t="shared" si="1"/>
        <v>275725</v>
      </c>
      <c r="L19" s="77">
        <v>270000</v>
      </c>
      <c r="M19" s="74">
        <f t="shared" si="2"/>
        <v>258107.61</v>
      </c>
      <c r="N19" s="55">
        <f t="shared" si="3"/>
        <v>0.044045888888888884</v>
      </c>
      <c r="O19" s="56">
        <f t="shared" si="4"/>
        <v>129.05380499999998</v>
      </c>
    </row>
    <row r="20" spans="1:15" ht="45" customHeight="1">
      <c r="A20" s="18">
        <f t="shared" si="0"/>
        <v>16</v>
      </c>
      <c r="B20" s="10" t="s">
        <v>21</v>
      </c>
      <c r="C20" s="11" t="s">
        <v>61</v>
      </c>
      <c r="D20" s="15" t="s">
        <v>59</v>
      </c>
      <c r="E20" s="15" t="s">
        <v>36</v>
      </c>
      <c r="F20" s="12">
        <v>5032.31</v>
      </c>
      <c r="G20" s="12">
        <v>1654.75</v>
      </c>
      <c r="H20" s="12">
        <v>615.64</v>
      </c>
      <c r="I20" s="79" t="s">
        <v>63</v>
      </c>
      <c r="J20" s="54">
        <v>2500</v>
      </c>
      <c r="K20" s="54">
        <f t="shared" si="1"/>
        <v>1539100</v>
      </c>
      <c r="L20" s="77">
        <v>1530000</v>
      </c>
      <c r="M20" s="74">
        <f t="shared" si="2"/>
        <v>1524967.69</v>
      </c>
      <c r="N20" s="55">
        <f t="shared" si="3"/>
        <v>0.0032890915032679742</v>
      </c>
      <c r="O20" s="56">
        <f t="shared" si="4"/>
        <v>762.483845</v>
      </c>
    </row>
    <row r="21" spans="1:15" ht="45" customHeight="1">
      <c r="A21" s="18">
        <f t="shared" si="0"/>
        <v>17</v>
      </c>
      <c r="B21" s="10" t="s">
        <v>22</v>
      </c>
      <c r="C21" s="11" t="s">
        <v>53</v>
      </c>
      <c r="D21" s="15" t="s">
        <v>59</v>
      </c>
      <c r="E21" s="15" t="s">
        <v>37</v>
      </c>
      <c r="F21" s="12">
        <v>34871.4</v>
      </c>
      <c r="G21" s="12">
        <v>11899.7</v>
      </c>
      <c r="H21" s="12">
        <v>554.6</v>
      </c>
      <c r="I21" s="79" t="s">
        <v>64</v>
      </c>
      <c r="J21" s="54">
        <v>2500</v>
      </c>
      <c r="K21" s="54">
        <f t="shared" si="1"/>
        <v>1386500</v>
      </c>
      <c r="L21" s="77">
        <v>1380000</v>
      </c>
      <c r="M21" s="74">
        <f t="shared" si="2"/>
        <v>1345128.6</v>
      </c>
      <c r="N21" s="55">
        <f t="shared" si="3"/>
        <v>0.02526913043478261</v>
      </c>
      <c r="O21" s="56">
        <f t="shared" si="4"/>
        <v>672.5643000000001</v>
      </c>
    </row>
    <row r="22" spans="1:15" ht="45" customHeight="1">
      <c r="A22" s="18">
        <f t="shared" si="0"/>
        <v>18</v>
      </c>
      <c r="B22" s="10" t="s">
        <v>23</v>
      </c>
      <c r="C22" s="11" t="s">
        <v>113</v>
      </c>
      <c r="D22" s="15" t="s">
        <v>60</v>
      </c>
      <c r="E22" s="15" t="s">
        <v>38</v>
      </c>
      <c r="F22" s="12">
        <v>22483.84</v>
      </c>
      <c r="G22" s="12">
        <v>8796.83</v>
      </c>
      <c r="H22" s="12">
        <v>23.87</v>
      </c>
      <c r="I22" s="79" t="s">
        <v>75</v>
      </c>
      <c r="J22" s="54">
        <v>1500</v>
      </c>
      <c r="K22" s="54">
        <f t="shared" si="1"/>
        <v>35805</v>
      </c>
      <c r="L22" s="77">
        <v>35000</v>
      </c>
      <c r="M22" s="74">
        <f t="shared" si="2"/>
        <v>12516.16</v>
      </c>
      <c r="N22" s="55">
        <f t="shared" si="3"/>
        <v>0.6423954285714286</v>
      </c>
      <c r="O22" s="56">
        <f t="shared" si="4"/>
        <v>6.25808</v>
      </c>
    </row>
    <row r="23" spans="1:15" ht="45" customHeight="1">
      <c r="A23" s="18">
        <f t="shared" si="0"/>
        <v>19</v>
      </c>
      <c r="B23" s="10" t="s">
        <v>24</v>
      </c>
      <c r="C23" s="11" t="s">
        <v>116</v>
      </c>
      <c r="D23" s="15" t="s">
        <v>59</v>
      </c>
      <c r="E23" s="15" t="s">
        <v>39</v>
      </c>
      <c r="F23" s="12">
        <v>55301.6</v>
      </c>
      <c r="G23" s="12">
        <v>22927.35</v>
      </c>
      <c r="H23" s="12">
        <v>110.48</v>
      </c>
      <c r="I23" s="79" t="s">
        <v>76</v>
      </c>
      <c r="J23" s="54">
        <v>1500</v>
      </c>
      <c r="K23" s="54">
        <f t="shared" si="1"/>
        <v>165720</v>
      </c>
      <c r="L23" s="77">
        <v>165000</v>
      </c>
      <c r="M23" s="74">
        <f t="shared" si="2"/>
        <v>109698.4</v>
      </c>
      <c r="N23" s="55">
        <f t="shared" si="3"/>
        <v>0.33516121212121214</v>
      </c>
      <c r="O23" s="56">
        <f t="shared" si="4"/>
        <v>54.849199999999996</v>
      </c>
    </row>
    <row r="24" spans="1:15" ht="45" customHeight="1">
      <c r="A24" s="18">
        <f t="shared" si="0"/>
        <v>20</v>
      </c>
      <c r="B24" s="10" t="s">
        <v>25</v>
      </c>
      <c r="C24" s="11" t="s">
        <v>62</v>
      </c>
      <c r="D24" s="15" t="s">
        <v>59</v>
      </c>
      <c r="E24" s="15" t="s">
        <v>40</v>
      </c>
      <c r="F24" s="12">
        <v>1836.69</v>
      </c>
      <c r="G24" s="12">
        <v>578.01</v>
      </c>
      <c r="H24" s="12">
        <v>612.3</v>
      </c>
      <c r="I24" s="79" t="s">
        <v>65</v>
      </c>
      <c r="J24" s="54">
        <v>2500</v>
      </c>
      <c r="K24" s="54">
        <f t="shared" si="1"/>
        <v>1530750</v>
      </c>
      <c r="L24" s="77">
        <v>1530000</v>
      </c>
      <c r="M24" s="74">
        <f t="shared" si="2"/>
        <v>1528163.31</v>
      </c>
      <c r="N24" s="55">
        <f t="shared" si="3"/>
        <v>0.0012004509803921568</v>
      </c>
      <c r="O24" s="56">
        <f t="shared" si="4"/>
        <v>764.0816550000001</v>
      </c>
    </row>
    <row r="25" spans="1:15" ht="45" customHeight="1">
      <c r="A25" s="18">
        <f t="shared" si="0"/>
        <v>21</v>
      </c>
      <c r="B25" s="10" t="s">
        <v>26</v>
      </c>
      <c r="C25" s="11" t="s">
        <v>114</v>
      </c>
      <c r="D25" s="15" t="s">
        <v>59</v>
      </c>
      <c r="E25" s="15" t="s">
        <v>41</v>
      </c>
      <c r="F25" s="12">
        <v>27091.3</v>
      </c>
      <c r="G25" s="12">
        <v>11796.06</v>
      </c>
      <c r="H25" s="12">
        <v>98.31</v>
      </c>
      <c r="I25" s="79" t="s">
        <v>77</v>
      </c>
      <c r="J25" s="54">
        <v>1500</v>
      </c>
      <c r="K25" s="54">
        <f t="shared" si="1"/>
        <v>147465</v>
      </c>
      <c r="L25" s="77">
        <v>147000</v>
      </c>
      <c r="M25" s="74">
        <f t="shared" si="2"/>
        <v>119908.7</v>
      </c>
      <c r="N25" s="55">
        <f t="shared" si="3"/>
        <v>0.18429455782312926</v>
      </c>
      <c r="O25" s="56">
        <f t="shared" si="4"/>
        <v>59.95435</v>
      </c>
    </row>
    <row r="26" spans="1:16" ht="45" customHeight="1">
      <c r="A26" s="63">
        <f t="shared" si="0"/>
        <v>22</v>
      </c>
      <c r="B26" s="64" t="s">
        <v>27</v>
      </c>
      <c r="C26" s="65" t="s">
        <v>115</v>
      </c>
      <c r="D26" s="66" t="s">
        <v>59</v>
      </c>
      <c r="E26" s="66" t="s">
        <v>42</v>
      </c>
      <c r="F26" s="67">
        <v>40440</v>
      </c>
      <c r="G26" s="67">
        <v>28392.25</v>
      </c>
      <c r="H26" s="67">
        <v>31.76</v>
      </c>
      <c r="I26" s="80" t="s">
        <v>78</v>
      </c>
      <c r="J26" s="68">
        <v>1500</v>
      </c>
      <c r="K26" s="68">
        <f>H26*J26</f>
        <v>47640</v>
      </c>
      <c r="L26" s="78">
        <v>47000</v>
      </c>
      <c r="M26" s="75">
        <f>L26-F26</f>
        <v>6560</v>
      </c>
      <c r="N26" s="69">
        <f>F26/L26</f>
        <v>0.8604255319148936</v>
      </c>
      <c r="O26" s="70">
        <f>M26*0.05%</f>
        <v>3.2800000000000002</v>
      </c>
      <c r="P26" s="72"/>
    </row>
    <row r="27" spans="1:15" s="4" customFormat="1" ht="12.75">
      <c r="A27" s="16"/>
      <c r="B27" s="46" t="s">
        <v>110</v>
      </c>
      <c r="C27" s="46"/>
      <c r="D27" s="47"/>
      <c r="E27" s="48"/>
      <c r="F27" s="61">
        <f>SUM(F5:F26)</f>
        <v>1264952.9500000002</v>
      </c>
      <c r="G27" s="3"/>
      <c r="I27" s="5"/>
      <c r="J27" s="49"/>
      <c r="K27" s="57">
        <f>SUM(K5:K26)</f>
        <v>19753430</v>
      </c>
      <c r="L27" s="57">
        <f>SUM(L5:L26)</f>
        <v>19664000</v>
      </c>
      <c r="M27" s="50">
        <f>SUM(M5:M26)</f>
        <v>18399047.05</v>
      </c>
      <c r="N27" s="50"/>
      <c r="O27" s="50">
        <f>SUM(O5:O26)</f>
        <v>9199.523525</v>
      </c>
    </row>
    <row r="28" spans="1:15" s="4" customFormat="1" ht="12.75">
      <c r="A28" s="16"/>
      <c r="B28" s="46"/>
      <c r="C28" s="46"/>
      <c r="D28" s="47"/>
      <c r="E28" s="2"/>
      <c r="F28"/>
      <c r="G28"/>
      <c r="H28"/>
      <c r="I28"/>
      <c r="J28"/>
      <c r="K28"/>
      <c r="L28"/>
      <c r="M28" s="50"/>
      <c r="N28" s="50"/>
      <c r="O28" s="50"/>
    </row>
    <row r="29" ht="12.75">
      <c r="D29" s="58"/>
    </row>
    <row r="30" ht="12.75" hidden="1">
      <c r="B30" s="37" t="s">
        <v>72</v>
      </c>
    </row>
    <row r="31" spans="2:10" ht="45" hidden="1">
      <c r="B31" s="37"/>
      <c r="E31" s="8" t="s">
        <v>43</v>
      </c>
      <c r="F31" s="8" t="s">
        <v>44</v>
      </c>
      <c r="G31" s="8" t="s">
        <v>45</v>
      </c>
      <c r="H31" s="8" t="s">
        <v>71</v>
      </c>
      <c r="I31" s="9" t="s">
        <v>54</v>
      </c>
      <c r="J31" s="35" t="s">
        <v>102</v>
      </c>
    </row>
    <row r="32" spans="2:10" ht="15" hidden="1">
      <c r="B32" s="20" t="s">
        <v>105</v>
      </c>
      <c r="E32" s="24">
        <v>39629</v>
      </c>
      <c r="F32" s="25">
        <v>597846.76</v>
      </c>
      <c r="G32" s="25">
        <v>560556.79</v>
      </c>
      <c r="H32" s="39">
        <v>83.15</v>
      </c>
      <c r="I32" s="26"/>
      <c r="J32" s="2">
        <v>78</v>
      </c>
    </row>
    <row r="33" spans="2:10" ht="12.75" hidden="1">
      <c r="B33" s="6"/>
      <c r="E33" s="24">
        <v>39629</v>
      </c>
      <c r="F33" s="25">
        <v>51791.28</v>
      </c>
      <c r="G33" s="25">
        <v>45425.26</v>
      </c>
      <c r="H33" s="39">
        <v>8.72</v>
      </c>
      <c r="I33" s="26"/>
      <c r="J33" s="2">
        <v>79</v>
      </c>
    </row>
    <row r="34" spans="1:10" ht="33.75" hidden="1">
      <c r="A34" s="7" t="s">
        <v>46</v>
      </c>
      <c r="B34" s="8" t="s">
        <v>0</v>
      </c>
      <c r="C34" s="8" t="s">
        <v>1</v>
      </c>
      <c r="D34" s="8" t="s">
        <v>2</v>
      </c>
      <c r="E34" s="24">
        <v>28126</v>
      </c>
      <c r="F34" s="25">
        <v>32668.9</v>
      </c>
      <c r="G34" s="25">
        <v>9583.18</v>
      </c>
      <c r="H34" s="39">
        <v>35.17</v>
      </c>
      <c r="I34" s="26"/>
      <c r="J34" s="2">
        <v>80</v>
      </c>
    </row>
    <row r="35" spans="1:10" ht="12.75" hidden="1">
      <c r="A35" s="21">
        <v>1</v>
      </c>
      <c r="B35" s="22" t="s">
        <v>79</v>
      </c>
      <c r="C35" s="22" t="s">
        <v>81</v>
      </c>
      <c r="D35" s="23" t="s">
        <v>80</v>
      </c>
      <c r="E35" s="24">
        <v>33238</v>
      </c>
      <c r="F35" s="25">
        <v>8564.75</v>
      </c>
      <c r="G35" s="25">
        <v>4082.47</v>
      </c>
      <c r="H35" s="39">
        <v>13.59</v>
      </c>
      <c r="I35" s="26"/>
      <c r="J35" s="2">
        <v>81</v>
      </c>
    </row>
    <row r="36" spans="1:10" ht="12.75" hidden="1">
      <c r="A36" s="21">
        <v>2</v>
      </c>
      <c r="B36" s="22" t="s">
        <v>82</v>
      </c>
      <c r="C36" s="22" t="s">
        <v>83</v>
      </c>
      <c r="D36" s="23" t="s">
        <v>80</v>
      </c>
      <c r="E36" s="32">
        <v>26299</v>
      </c>
      <c r="F36" s="34">
        <v>223752.18</v>
      </c>
      <c r="G36" s="29"/>
      <c r="H36" s="40">
        <v>39.72</v>
      </c>
      <c r="I36" s="33"/>
      <c r="J36" s="2">
        <v>1</v>
      </c>
    </row>
    <row r="37" spans="1:4" ht="12.75" hidden="1">
      <c r="A37" s="21">
        <v>3</v>
      </c>
      <c r="B37" s="27" t="s">
        <v>84</v>
      </c>
      <c r="C37" s="22" t="s">
        <v>85</v>
      </c>
      <c r="D37" s="23" t="s">
        <v>80</v>
      </c>
    </row>
    <row r="38" spans="1:4" ht="12.75" hidden="1">
      <c r="A38" s="21">
        <v>4</v>
      </c>
      <c r="B38" s="27" t="s">
        <v>86</v>
      </c>
      <c r="C38" s="22" t="s">
        <v>87</v>
      </c>
      <c r="D38" s="23" t="s">
        <v>80</v>
      </c>
    </row>
    <row r="39" spans="1:4" ht="22.5" hidden="1">
      <c r="A39" s="28">
        <v>5</v>
      </c>
      <c r="B39" s="29" t="s">
        <v>88</v>
      </c>
      <c r="C39" s="30" t="s">
        <v>89</v>
      </c>
      <c r="D39" s="31" t="s">
        <v>80</v>
      </c>
    </row>
    <row r="40" ht="12.75" hidden="1"/>
    <row r="41" ht="12.75" hidden="1">
      <c r="B41" s="37" t="s">
        <v>73</v>
      </c>
    </row>
    <row r="42" spans="2:9" ht="22.5" hidden="1">
      <c r="B42" s="37"/>
      <c r="E42" s="8" t="s">
        <v>43</v>
      </c>
      <c r="F42" s="8" t="s">
        <v>44</v>
      </c>
      <c r="G42" s="8" t="s">
        <v>45</v>
      </c>
      <c r="H42" s="8"/>
      <c r="I42" s="9" t="s">
        <v>54</v>
      </c>
    </row>
    <row r="43" spans="2:9" ht="15" hidden="1">
      <c r="B43" s="20" t="s">
        <v>104</v>
      </c>
      <c r="E43" s="24">
        <v>28126</v>
      </c>
      <c r="F43" s="25">
        <v>20736.52</v>
      </c>
      <c r="G43" s="25"/>
      <c r="H43" s="22"/>
      <c r="I43" s="26" t="s">
        <v>103</v>
      </c>
    </row>
    <row r="44" spans="5:9" ht="12.75" hidden="1">
      <c r="E44" s="24">
        <v>28126</v>
      </c>
      <c r="F44" s="25">
        <v>257469.2</v>
      </c>
      <c r="G44" s="25"/>
      <c r="H44" s="22"/>
      <c r="I44" s="26"/>
    </row>
    <row r="45" spans="1:9" ht="33.75" hidden="1">
      <c r="A45" s="7" t="s">
        <v>46</v>
      </c>
      <c r="B45" s="8" t="s">
        <v>0</v>
      </c>
      <c r="C45" s="8" t="s">
        <v>1</v>
      </c>
      <c r="D45" s="8" t="s">
        <v>2</v>
      </c>
      <c r="E45" s="24">
        <v>28126</v>
      </c>
      <c r="F45" s="25">
        <v>414685.54</v>
      </c>
      <c r="G45" s="25"/>
      <c r="H45" s="22"/>
      <c r="I45" s="26"/>
    </row>
    <row r="46" spans="1:9" ht="12.75" hidden="1">
      <c r="A46" s="21">
        <v>1</v>
      </c>
      <c r="B46" s="22" t="s">
        <v>90</v>
      </c>
      <c r="C46" s="22" t="s">
        <v>91</v>
      </c>
      <c r="D46" s="23" t="s">
        <v>80</v>
      </c>
      <c r="E46" s="24">
        <v>31413</v>
      </c>
      <c r="F46" s="25">
        <v>116484.33</v>
      </c>
      <c r="G46" s="25"/>
      <c r="H46" s="22"/>
      <c r="I46" s="26"/>
    </row>
    <row r="47" spans="1:10" ht="12.75" hidden="1">
      <c r="A47" s="21">
        <v>2</v>
      </c>
      <c r="B47" s="22" t="s">
        <v>92</v>
      </c>
      <c r="C47" s="22" t="s">
        <v>93</v>
      </c>
      <c r="D47" s="23" t="s">
        <v>80</v>
      </c>
      <c r="E47" s="43">
        <v>31413</v>
      </c>
      <c r="F47" s="44">
        <v>97252.9</v>
      </c>
      <c r="G47" s="44"/>
      <c r="H47" s="41"/>
      <c r="I47" s="13"/>
      <c r="J47" s="45"/>
    </row>
    <row r="48" spans="1:9" ht="12.75" hidden="1">
      <c r="A48" s="21">
        <v>3</v>
      </c>
      <c r="B48" s="22" t="s">
        <v>94</v>
      </c>
      <c r="C48" s="22" t="s">
        <v>95</v>
      </c>
      <c r="D48" s="23" t="s">
        <v>80</v>
      </c>
      <c r="E48" s="32">
        <v>31413</v>
      </c>
      <c r="F48" s="34">
        <v>60054.16</v>
      </c>
      <c r="G48" s="34"/>
      <c r="H48" s="29"/>
      <c r="I48" s="14"/>
    </row>
    <row r="49" spans="1:12" ht="12.75" hidden="1">
      <c r="A49" s="21">
        <v>4</v>
      </c>
      <c r="B49" s="22" t="s">
        <v>96</v>
      </c>
      <c r="C49" s="22" t="s">
        <v>97</v>
      </c>
      <c r="D49" s="23" t="s">
        <v>80</v>
      </c>
      <c r="F49" s="59" t="e">
        <f>F27-#REF!</f>
        <v>#REF!</v>
      </c>
      <c r="G49" s="60"/>
      <c r="H49" s="60"/>
      <c r="I49" s="60"/>
      <c r="J49" s="60"/>
      <c r="K49" s="60"/>
      <c r="L49" s="62"/>
    </row>
    <row r="50" spans="1:4" ht="12.75" hidden="1">
      <c r="A50" s="21">
        <v>5</v>
      </c>
      <c r="B50" s="41" t="s">
        <v>98</v>
      </c>
      <c r="C50" s="41" t="s">
        <v>99</v>
      </c>
      <c r="D50" s="42" t="s">
        <v>80</v>
      </c>
    </row>
    <row r="51" spans="1:4" ht="12.75" hidden="1">
      <c r="A51" s="28">
        <v>6</v>
      </c>
      <c r="B51" s="29" t="s">
        <v>100</v>
      </c>
      <c r="C51" s="29" t="s">
        <v>101</v>
      </c>
      <c r="D51" s="31" t="s">
        <v>80</v>
      </c>
    </row>
  </sheetData>
  <sheetProtection/>
  <printOptions/>
  <pageMargins left="0" right="0" top="0.3937007874015748" bottom="0" header="0.5118110236220472" footer="0.5118110236220472"/>
  <pageSetup horizontalDpi="600" verticalDpi="600" orientation="landscape" paperSize="9" scale="8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Krysia</dc:creator>
  <cp:keywords/>
  <dc:description/>
  <cp:lastModifiedBy>Beata Skiba</cp:lastModifiedBy>
  <cp:lastPrinted>2018-05-30T06:17:26Z</cp:lastPrinted>
  <dcterms:created xsi:type="dcterms:W3CDTF">2013-06-20T06:21:27Z</dcterms:created>
  <dcterms:modified xsi:type="dcterms:W3CDTF">2019-04-30T08:50:34Z</dcterms:modified>
  <cp:category/>
  <cp:version/>
  <cp:contentType/>
  <cp:contentStatus/>
</cp:coreProperties>
</file>